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showInkAnnotation="0" autoCompressPictures="0"/>
  <bookViews>
    <workbookView xWindow="0" yWindow="0" windowWidth="25600" windowHeight="18380" tabRatio="500"/>
  </bookViews>
  <sheets>
    <sheet name="Lighting Opex Calc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0" i="1" l="1"/>
  <c r="M10" i="1"/>
  <c r="N10" i="1"/>
  <c r="O10" i="1"/>
  <c r="P10" i="1"/>
  <c r="Q10" i="1"/>
  <c r="L8" i="1"/>
  <c r="M8" i="1"/>
  <c r="N8" i="1"/>
  <c r="O8" i="1"/>
  <c r="P8" i="1"/>
  <c r="Q8" i="1"/>
  <c r="L9" i="1"/>
  <c r="M9" i="1"/>
  <c r="N9" i="1"/>
  <c r="O9" i="1"/>
  <c r="P9" i="1"/>
  <c r="Q9" i="1"/>
  <c r="M7" i="1"/>
  <c r="L7" i="1"/>
  <c r="N7" i="1"/>
  <c r="P7" i="1"/>
  <c r="O7" i="1"/>
  <c r="Q7" i="1"/>
</calcChain>
</file>

<file path=xl/comments1.xml><?xml version="1.0" encoding="utf-8"?>
<comments xmlns="http://schemas.openxmlformats.org/spreadsheetml/2006/main">
  <authors>
    <author>Greg Lato</author>
  </authors>
  <commentList>
    <comment ref="M5" authorId="0">
      <text>
        <r>
          <rPr>
            <b/>
            <sz val="9"/>
            <color indexed="81"/>
            <rFont val="Calibri"/>
            <family val="2"/>
          </rPr>
          <t>Month is calculated at 30 days.</t>
        </r>
      </text>
    </comment>
    <comment ref="P5" authorId="0">
      <text>
        <r>
          <rPr>
            <b/>
            <sz val="9"/>
            <color indexed="81"/>
            <rFont val="Calibri"/>
            <family val="2"/>
          </rPr>
          <t>Year is calculated at 360 days.</t>
        </r>
      </text>
    </comment>
  </commentList>
</comments>
</file>

<file path=xl/sharedStrings.xml><?xml version="1.0" encoding="utf-8"?>
<sst xmlns="http://schemas.openxmlformats.org/spreadsheetml/2006/main" count="36" uniqueCount="32">
  <si>
    <t>LED Details</t>
  </si>
  <si>
    <t>Monthly</t>
  </si>
  <si>
    <t>Yearly</t>
  </si>
  <si>
    <t>Location</t>
  </si>
  <si>
    <t>Size</t>
  </si>
  <si>
    <t># Bulbs</t>
  </si>
  <si>
    <t>Avg Daily Usage</t>
  </si>
  <si>
    <t>Halogen Wattage</t>
  </si>
  <si>
    <t>LED Wattage</t>
  </si>
  <si>
    <t>Date LED Installed</t>
  </si>
  <si>
    <t>Total LED Cost</t>
  </si>
  <si>
    <t>Brand/Model</t>
  </si>
  <si>
    <t>Temp</t>
  </si>
  <si>
    <t>Lumens</t>
  </si>
  <si>
    <t>Halogen Avg Opex</t>
  </si>
  <si>
    <t>LED 
Avg Opex</t>
  </si>
  <si>
    <t>Years to Break Even</t>
  </si>
  <si>
    <t>Entrance</t>
  </si>
  <si>
    <t>Current Lights</t>
  </si>
  <si>
    <t>Opex Costs</t>
  </si>
  <si>
    <t>Months to Break Even</t>
  </si>
  <si>
    <t>Average $/KWH:</t>
  </si>
  <si>
    <t>Living Room</t>
  </si>
  <si>
    <t>PAR38</t>
  </si>
  <si>
    <t>PAR30</t>
  </si>
  <si>
    <t>Family Room</t>
  </si>
  <si>
    <t>Philips</t>
  </si>
  <si>
    <t>EcoSmart</t>
  </si>
  <si>
    <t>Update Below with Your Rate</t>
  </si>
  <si>
    <t>House Number</t>
  </si>
  <si>
    <t>PAR16</t>
  </si>
  <si>
    <t>GE Energy Smart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</si>
</sst>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mm/dd/yy;@"/>
    <numFmt numFmtId="165" formatCode="&quot;$&quot;#,##0"/>
    <numFmt numFmtId="166" formatCode="&quot;$&quot;#,##0.00"/>
    <numFmt numFmtId="167" formatCode="0.0"/>
    <numFmt numFmtId="168" formatCode="&quot;$&quot;#,##0.00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indexed="8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164" fontId="0" fillId="0" borderId="0" xfId="0" applyNumberFormat="1"/>
    <xf numFmtId="165" fontId="0" fillId="0" borderId="0" xfId="0" applyNumberFormat="1"/>
    <xf numFmtId="0" fontId="0" fillId="0" borderId="0" xfId="0" applyNumberFormat="1"/>
    <xf numFmtId="166" fontId="0" fillId="0" borderId="0" xfId="0" applyNumberFormat="1"/>
    <xf numFmtId="167" fontId="0" fillId="0" borderId="0" xfId="0" applyNumberFormat="1"/>
    <xf numFmtId="164" fontId="0" fillId="2" borderId="0" xfId="0" applyNumberFormat="1" applyFill="1"/>
    <xf numFmtId="165" fontId="0" fillId="2" borderId="0" xfId="0" applyNumberFormat="1" applyFill="1"/>
    <xf numFmtId="0" fontId="0" fillId="2" borderId="0" xfId="0" applyNumberFormat="1" applyFill="1"/>
    <xf numFmtId="0" fontId="0" fillId="3" borderId="0" xfId="0" applyFill="1"/>
    <xf numFmtId="0" fontId="1" fillId="3" borderId="0" xfId="0" applyFont="1" applyFill="1"/>
    <xf numFmtId="0" fontId="1" fillId="2" borderId="0" xfId="0" applyFont="1" applyFill="1"/>
    <xf numFmtId="166" fontId="0" fillId="3" borderId="0" xfId="0" applyNumberFormat="1" applyFill="1"/>
    <xf numFmtId="167" fontId="0" fillId="3" borderId="0" xfId="0" applyNumberFormat="1" applyFill="1"/>
    <xf numFmtId="166" fontId="1" fillId="3" borderId="0" xfId="0" applyNumberFormat="1" applyFont="1" applyFill="1"/>
    <xf numFmtId="0" fontId="0" fillId="0" borderId="2" xfId="0" applyBorder="1"/>
    <xf numFmtId="165" fontId="2" fillId="0" borderId="0" xfId="0" applyNumberFormat="1" applyFont="1" applyAlignment="1">
      <alignment horizontal="center"/>
    </xf>
    <xf numFmtId="167" fontId="0" fillId="0" borderId="4" xfId="0" applyNumberFormat="1" applyBorder="1"/>
    <xf numFmtId="166" fontId="0" fillId="5" borderId="4" xfId="0" applyNumberFormat="1" applyFill="1" applyBorder="1"/>
    <xf numFmtId="166" fontId="0" fillId="5" borderId="3" xfId="0" applyNumberFormat="1" applyFill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0" borderId="0" xfId="0" applyNumberFormat="1" applyFill="1" applyBorder="1"/>
    <xf numFmtId="0" fontId="0" fillId="5" borderId="0" xfId="0" applyFill="1" applyBorder="1"/>
    <xf numFmtId="0" fontId="2" fillId="5" borderId="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168" fontId="2" fillId="4" borderId="1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center" wrapText="1"/>
    </xf>
    <xf numFmtId="165" fontId="2" fillId="0" borderId="5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 wrapText="1"/>
    </xf>
    <xf numFmtId="166" fontId="2" fillId="0" borderId="5" xfId="0" applyNumberFormat="1" applyFont="1" applyBorder="1" applyAlignment="1">
      <alignment horizontal="center" wrapText="1"/>
    </xf>
    <xf numFmtId="167" fontId="2" fillId="0" borderId="5" xfId="0" applyNumberFormat="1" applyFont="1" applyBorder="1" applyAlignment="1">
      <alignment horizontal="center" wrapText="1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5"/>
  <sheetViews>
    <sheetView tabSelected="1" workbookViewId="0">
      <selection activeCell="N22" sqref="N22"/>
    </sheetView>
  </sheetViews>
  <sheetFormatPr baseColWidth="10" defaultRowHeight="15" x14ac:dyDescent="0"/>
  <cols>
    <col min="1" max="1" width="14.83203125" customWidth="1"/>
    <col min="9" max="9" width="20.83203125" customWidth="1"/>
  </cols>
  <sheetData>
    <row r="1" spans="1:17">
      <c r="B1" s="26" t="s">
        <v>28</v>
      </c>
    </row>
    <row r="2" spans="1:17">
      <c r="A2" s="24"/>
      <c r="B2" s="25" t="s">
        <v>21</v>
      </c>
      <c r="C2" s="27">
        <v>0.17430000000000001</v>
      </c>
      <c r="G2" s="3"/>
      <c r="H2" s="4"/>
      <c r="I2" s="4"/>
      <c r="J2" s="5"/>
      <c r="K2" s="5"/>
      <c r="L2" s="6"/>
      <c r="M2" s="6"/>
      <c r="N2" s="6"/>
      <c r="O2" s="6"/>
      <c r="P2" s="6"/>
      <c r="Q2" s="7"/>
    </row>
    <row r="3" spans="1:17">
      <c r="B3" s="1"/>
      <c r="C3" s="2"/>
      <c r="G3" s="3"/>
      <c r="H3" s="4"/>
      <c r="I3" s="4"/>
      <c r="J3" s="5"/>
      <c r="K3" s="5"/>
      <c r="L3" s="6"/>
      <c r="M3" s="6"/>
      <c r="N3" s="6"/>
      <c r="O3" s="6"/>
      <c r="P3" s="6"/>
      <c r="Q3" s="7"/>
    </row>
    <row r="4" spans="1:17">
      <c r="C4" s="12" t="s">
        <v>18</v>
      </c>
      <c r="D4" s="11"/>
      <c r="E4" s="11"/>
      <c r="F4" s="13" t="s">
        <v>0</v>
      </c>
      <c r="G4" s="8"/>
      <c r="H4" s="9"/>
      <c r="I4" s="9"/>
      <c r="J4" s="10"/>
      <c r="K4" s="10"/>
      <c r="L4" s="16" t="s">
        <v>19</v>
      </c>
      <c r="M4" s="14"/>
      <c r="N4" s="14"/>
      <c r="O4" s="14"/>
      <c r="P4" s="14"/>
      <c r="Q4" s="15"/>
    </row>
    <row r="5" spans="1:17">
      <c r="G5" s="3"/>
      <c r="H5" s="4"/>
      <c r="I5" s="18"/>
      <c r="J5" s="5"/>
      <c r="K5" s="5"/>
      <c r="L5" s="17"/>
      <c r="M5" s="21" t="s">
        <v>1</v>
      </c>
      <c r="N5" s="20"/>
      <c r="O5" s="17"/>
      <c r="P5" s="22" t="s">
        <v>2</v>
      </c>
      <c r="Q5" s="19"/>
    </row>
    <row r="6" spans="1:17" ht="26" thickBot="1">
      <c r="A6" s="28" t="s">
        <v>3</v>
      </c>
      <c r="B6" s="28" t="s">
        <v>4</v>
      </c>
      <c r="C6" s="28" t="s">
        <v>5</v>
      </c>
      <c r="D6" s="28" t="s">
        <v>6</v>
      </c>
      <c r="E6" s="28" t="s">
        <v>7</v>
      </c>
      <c r="F6" s="28" t="s">
        <v>8</v>
      </c>
      <c r="G6" s="29" t="s">
        <v>9</v>
      </c>
      <c r="H6" s="30" t="s">
        <v>10</v>
      </c>
      <c r="I6" s="30" t="s">
        <v>11</v>
      </c>
      <c r="J6" s="31" t="s">
        <v>12</v>
      </c>
      <c r="K6" s="31" t="s">
        <v>13</v>
      </c>
      <c r="L6" s="32" t="s">
        <v>14</v>
      </c>
      <c r="M6" s="32" t="s">
        <v>15</v>
      </c>
      <c r="N6" s="32" t="s">
        <v>20</v>
      </c>
      <c r="O6" s="32" t="s">
        <v>14</v>
      </c>
      <c r="P6" s="32" t="s">
        <v>15</v>
      </c>
      <c r="Q6" s="33" t="s">
        <v>16</v>
      </c>
    </row>
    <row r="7" spans="1:17" ht="16" thickTop="1">
      <c r="A7" t="s">
        <v>17</v>
      </c>
      <c r="B7" t="s">
        <v>24</v>
      </c>
      <c r="C7">
        <v>2</v>
      </c>
      <c r="D7">
        <v>2</v>
      </c>
      <c r="E7">
        <v>45</v>
      </c>
      <c r="F7">
        <v>5</v>
      </c>
      <c r="G7" s="3">
        <v>40909</v>
      </c>
      <c r="H7" s="4">
        <v>50</v>
      </c>
      <c r="I7" s="4" t="s">
        <v>27</v>
      </c>
      <c r="J7" s="5">
        <v>3000</v>
      </c>
      <c r="K7" s="5">
        <v>350</v>
      </c>
      <c r="L7" s="6">
        <f>($C$2/1000)*(C7*D7*E7*30)</f>
        <v>0.94122000000000006</v>
      </c>
      <c r="M7" s="6">
        <f>($C$2/1000)*(C7*D7*F7*30)</f>
        <v>0.10458000000000001</v>
      </c>
      <c r="N7" s="7">
        <f>(H7/(L7-M7))</f>
        <v>59.76286096768024</v>
      </c>
      <c r="O7" s="6">
        <f>($C$2/1000)*(C7*D7*E7*360)</f>
        <v>11.294640000000001</v>
      </c>
      <c r="P7" s="6">
        <f>($C$2/1000)*(C7*D7*F7*365)</f>
        <v>1.2723900000000001</v>
      </c>
      <c r="Q7" s="7">
        <f>H7/(O7-P7)</f>
        <v>4.9888996981715676</v>
      </c>
    </row>
    <row r="8" spans="1:17">
      <c r="A8" t="s">
        <v>22</v>
      </c>
      <c r="B8" t="s">
        <v>23</v>
      </c>
      <c r="C8">
        <v>3</v>
      </c>
      <c r="D8">
        <v>4</v>
      </c>
      <c r="E8">
        <v>75</v>
      </c>
      <c r="F8">
        <v>23</v>
      </c>
      <c r="G8" s="3">
        <v>40909</v>
      </c>
      <c r="H8" s="4">
        <v>120</v>
      </c>
      <c r="I8" s="4" t="s">
        <v>26</v>
      </c>
      <c r="J8" s="5">
        <v>3000</v>
      </c>
      <c r="K8" s="5">
        <v>1300</v>
      </c>
      <c r="L8" s="6">
        <f t="shared" ref="L8:L9" si="0">($C$2/1000)*(C8*D8*E8*30)</f>
        <v>4.7061000000000002</v>
      </c>
      <c r="M8" s="6">
        <f t="shared" ref="M8:M9" si="1">($C$2/1000)*(C8*D8*F8*30)</f>
        <v>1.4432040000000002</v>
      </c>
      <c r="N8" s="7">
        <f t="shared" ref="N8:N9" si="2">(H8/(L8-M8))</f>
        <v>36.77714521088015</v>
      </c>
      <c r="O8" s="6">
        <f t="shared" ref="O8:O9" si="3">($C$2/1000)*(C8*D8*E8*360)</f>
        <v>56.473200000000006</v>
      </c>
      <c r="P8" s="6">
        <f t="shared" ref="P8:P9" si="4">($C$2/1000)*(C8*D8*F8*365)</f>
        <v>17.558982</v>
      </c>
      <c r="Q8" s="7">
        <f t="shared" ref="Q8:Q9" si="5">H8/(O8-P8)</f>
        <v>3.0837058064484295</v>
      </c>
    </row>
    <row r="9" spans="1:17">
      <c r="A9" t="s">
        <v>25</v>
      </c>
      <c r="B9" t="s">
        <v>23</v>
      </c>
      <c r="C9">
        <v>4</v>
      </c>
      <c r="D9">
        <v>4</v>
      </c>
      <c r="E9">
        <v>50</v>
      </c>
      <c r="F9">
        <v>12</v>
      </c>
      <c r="G9" s="3">
        <v>40909</v>
      </c>
      <c r="H9" s="4">
        <v>70</v>
      </c>
      <c r="I9" s="4" t="s">
        <v>27</v>
      </c>
      <c r="J9" s="5">
        <v>3000</v>
      </c>
      <c r="K9" s="5">
        <v>630</v>
      </c>
      <c r="L9" s="6">
        <f t="shared" si="0"/>
        <v>4.1832000000000003</v>
      </c>
      <c r="M9" s="6">
        <f t="shared" si="1"/>
        <v>1.003968</v>
      </c>
      <c r="N9" s="7">
        <f t="shared" si="2"/>
        <v>22.017896145987457</v>
      </c>
      <c r="O9" s="6">
        <f t="shared" si="3"/>
        <v>50.198399999999999</v>
      </c>
      <c r="P9" s="6">
        <f t="shared" si="4"/>
        <v>12.214944000000001</v>
      </c>
      <c r="Q9" s="7">
        <f t="shared" si="5"/>
        <v>1.8429076069328711</v>
      </c>
    </row>
    <row r="10" spans="1:17">
      <c r="A10" t="s">
        <v>29</v>
      </c>
      <c r="B10" t="s">
        <v>30</v>
      </c>
      <c r="C10">
        <v>1</v>
      </c>
      <c r="D10">
        <v>5</v>
      </c>
      <c r="E10">
        <v>45</v>
      </c>
      <c r="F10">
        <v>3</v>
      </c>
      <c r="G10" s="3">
        <v>40909</v>
      </c>
      <c r="H10" s="4">
        <v>34</v>
      </c>
      <c r="I10" s="4" t="s">
        <v>31</v>
      </c>
      <c r="J10" s="5">
        <v>3000</v>
      </c>
      <c r="K10" s="23">
        <v>150</v>
      </c>
      <c r="L10" s="6">
        <f t="shared" ref="L10:L11" si="6">($C$2/1000)*(C10*D10*E10*30)</f>
        <v>1.176525</v>
      </c>
      <c r="M10" s="6">
        <f t="shared" ref="M10:M11" si="7">($C$2/1000)*(C10*D10*F10*30)</f>
        <v>7.8435000000000005E-2</v>
      </c>
      <c r="N10" s="7">
        <f t="shared" ref="N10" si="8">(H10/(L10-M10))</f>
        <v>30.962853682302907</v>
      </c>
      <c r="O10" s="6">
        <f t="shared" ref="O10:O11" si="9">($C$2/1000)*(C10*D10*E10*360)</f>
        <v>14.118300000000001</v>
      </c>
      <c r="P10" s="6">
        <f t="shared" ref="P10:P11" si="10">($C$2/1000)*(C10*D10*F10*365)</f>
        <v>0.9542925000000001</v>
      </c>
      <c r="Q10" s="7">
        <f t="shared" ref="Q10" si="11">H10/(O10-P10)</f>
        <v>2.582800108553569</v>
      </c>
    </row>
    <row r="11" spans="1:17">
      <c r="G11" s="3"/>
      <c r="H11" s="4"/>
      <c r="I11" s="4"/>
      <c r="J11" s="5"/>
      <c r="K11" s="5"/>
      <c r="L11" s="6"/>
      <c r="M11" s="6"/>
      <c r="N11" s="7"/>
      <c r="O11" s="6"/>
      <c r="P11" s="6"/>
      <c r="Q11" s="7"/>
    </row>
    <row r="12" spans="1:17">
      <c r="G12" s="3"/>
      <c r="H12" s="4"/>
      <c r="I12" s="4"/>
      <c r="J12" s="5"/>
      <c r="K12" s="5"/>
      <c r="L12" s="6"/>
      <c r="M12" s="6"/>
      <c r="N12" s="6"/>
      <c r="O12" s="6"/>
      <c r="P12" s="6"/>
      <c r="Q12" s="7"/>
    </row>
    <row r="13" spans="1:17">
      <c r="G13" s="3"/>
      <c r="H13" s="4"/>
      <c r="I13" s="4"/>
      <c r="J13" s="5"/>
      <c r="K13" s="5"/>
      <c r="L13" s="6"/>
      <c r="M13" s="6"/>
      <c r="N13" s="6"/>
      <c r="O13" s="6"/>
      <c r="P13" s="6"/>
      <c r="Q13" s="7"/>
    </row>
    <row r="14" spans="1:17">
      <c r="G14" s="3"/>
      <c r="H14" s="4"/>
      <c r="I14" s="4"/>
      <c r="J14" s="5"/>
      <c r="K14" s="5"/>
      <c r="L14" s="6"/>
      <c r="M14" s="6"/>
      <c r="N14" s="6"/>
      <c r="O14" s="6"/>
      <c r="P14" s="6"/>
      <c r="Q14" s="7"/>
    </row>
    <row r="15" spans="1:17">
      <c r="G15" s="3"/>
      <c r="H15" s="4"/>
      <c r="I15" s="4"/>
      <c r="J15" s="5"/>
      <c r="K15" s="5"/>
      <c r="L15" s="6"/>
      <c r="M15" s="6"/>
      <c r="N15" s="6"/>
      <c r="O15" s="6"/>
      <c r="P15" s="6"/>
      <c r="Q15" s="7"/>
    </row>
  </sheetData>
  <pageMargins left="0.75" right="0.75" top="1" bottom="1" header="0.5" footer="0.5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Lighting Opex Calc</vt:lpstr>
    </vt:vector>
  </TitlesOfParts>
  <Company>latoga labs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Lato</dc:creator>
  <cp:lastModifiedBy>Greg Lato</cp:lastModifiedBy>
  <dcterms:created xsi:type="dcterms:W3CDTF">2012-02-19T19:22:49Z</dcterms:created>
  <dcterms:modified xsi:type="dcterms:W3CDTF">2012-02-20T04:22:47Z</dcterms:modified>
</cp:coreProperties>
</file>